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alculateu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<sst xmlns="http://schemas.openxmlformats.org/spreadsheetml/2006/main" count="67" uniqueCount="61">
  <si>
    <t xml:space="preserve">CALCULATEUR DU COÛT RÉEL DES PANNES</t>
  </si>
  <si>
    <t xml:space="preserve">  Renseignez les cellules en bleu. Tous les calculs se mettent à jour automatiquement.</t>
  </si>
  <si>
    <t xml:space="preserve">  1 — PARAMÈTRES DE L'ÉQUIPEMENT</t>
  </si>
  <si>
    <t xml:space="preserve">Nom de l'équipement</t>
  </si>
  <si>
    <t xml:space="preserve">Ligne de production A</t>
  </si>
  <si>
    <t xml:space="preserve">Identifiant interne</t>
  </si>
  <si>
    <t xml:space="preserve">Nombre d'équipements similaires</t>
  </si>
  <si>
    <t xml:space="preserve">unités</t>
  </si>
  <si>
    <t xml:space="preserve">Ex : 3 lignes identiques</t>
  </si>
  <si>
    <t xml:space="preserve">Heures de production / jour</t>
  </si>
  <si>
    <t xml:space="preserve">h/jour</t>
  </si>
  <si>
    <t xml:space="preserve">Ex : 2 × 8h = 16h</t>
  </si>
  <si>
    <t xml:space="preserve">Jours de production / mois</t>
  </si>
  <si>
    <t xml:space="preserve">jours</t>
  </si>
  <si>
    <t xml:space="preserve">Hors week-ends et congés</t>
  </si>
  <si>
    <t xml:space="preserve">  2 — COÛT DIRECT D'UN ARRÊT (à remplir en €)</t>
  </si>
  <si>
    <t xml:space="preserve">Perte de production / heure</t>
  </si>
  <si>
    <t xml:space="preserve">€/h</t>
  </si>
  <si>
    <t xml:space="preserve">CA ou marge perdue par heure d'arrêt</t>
  </si>
  <si>
    <t xml:space="preserve">Coût main-d'œuvre / heure</t>
  </si>
  <si>
    <t xml:space="preserve">Coût chargé technicien + heures supp</t>
  </si>
  <si>
    <t xml:space="preserve">Coût pièces détachées (moyen)</t>
  </si>
  <si>
    <t xml:space="preserve">€</t>
  </si>
  <si>
    <t xml:space="preserve">Pièce remplacée en moyenne</t>
  </si>
  <si>
    <t xml:space="preserve">Interventions externes (moyen)</t>
  </si>
  <si>
    <t xml:space="preserve">Prestataire si appel à sous-traitance</t>
  </si>
  <si>
    <t xml:space="preserve">Pénalités clients (moyen)</t>
  </si>
  <si>
    <t xml:space="preserve">Si SLA ou pénalités de retard</t>
  </si>
  <si>
    <t xml:space="preserve">  3 — FRÉQUENCE DES PANNES (données réelles ou estimées)</t>
  </si>
  <si>
    <t xml:space="preserve">Nombre de pannes / mois</t>
  </si>
  <si>
    <t xml:space="preserve">pannes/mois</t>
  </si>
  <si>
    <t xml:space="preserve">Compter correctives ET récidives</t>
  </si>
  <si>
    <t xml:space="preserve">Durée moyenne d'un arrêt</t>
  </si>
  <si>
    <t xml:space="preserve">heures</t>
  </si>
  <si>
    <t xml:space="preserve">De l'apparition à la remise en route</t>
  </si>
  <si>
    <t xml:space="preserve">  4 — COÛTS INDIRECTS (optionnel)</t>
  </si>
  <si>
    <t xml:space="preserve">Coût administratif par panne</t>
  </si>
  <si>
    <t xml:space="preserve">Gestion BT, reporting, coordination</t>
  </si>
  <si>
    <t xml:space="preserve">Coût de non-qualité (rebuts)</t>
  </si>
  <si>
    <t xml:space="preserve">Produits non conformes lors de l'arrêt</t>
  </si>
  <si>
    <t xml:space="preserve">Coût de réorganisation</t>
  </si>
  <si>
    <t xml:space="preserve">Affectation main-d'œuvre, reprogrammation</t>
  </si>
  <si>
    <t xml:space="preserve">  RÉSULTATS — COÛT CALCULÉ AUTOMATIQUEMENT</t>
  </si>
  <si>
    <t xml:space="preserve">Coût production perdue / panne</t>
  </si>
  <si>
    <t xml:space="preserve">Coût MO + pièces + externes + pénalités / panne</t>
  </si>
  <si>
    <t xml:space="preserve">Coût indirect / panne</t>
  </si>
  <si>
    <t xml:space="preserve">COÛT TOTAL D'UNE PANNE</t>
  </si>
  <si>
    <t xml:space="preserve">COÛT MENSUEL (toutes pannes)</t>
  </si>
  <si>
    <t xml:space="preserve">COÛT ANNUEL ESTIMÉ</t>
  </si>
  <si>
    <t xml:space="preserve">  POTENTIEL D'ÉCONOMIES AVEC UNE GMAO IA</t>
  </si>
  <si>
    <t xml:space="preserve">  Réduction typique des pannes avec une GMAO IA (Maintex) : entre 30 % et 50 %</t>
  </si>
  <si>
    <t xml:space="preserve">Scénario conservateur (−30%)</t>
  </si>
  <si>
    <t xml:space="preserve">Scénario central (−40%)</t>
  </si>
  <si>
    <t xml:space="preserve">Scénario optimiste (−50%)</t>
  </si>
  <si>
    <t xml:space="preserve">  RETOUR SUR INVESTISSEMENT (ROI) GMAO</t>
  </si>
  <si>
    <t xml:space="preserve">Budget annuel GMAO (abonnement)</t>
  </si>
  <si>
    <t xml:space="preserve">€/an</t>
  </si>
  <si>
    <t xml:space="preserve">Ex : abonnement Maintex — à ajuster</t>
  </si>
  <si>
    <t xml:space="preserve">ROI scénario central (×)</t>
  </si>
  <si>
    <t xml:space="preserve">Payback (mois)</t>
  </si>
  <si>
    <t xml:space="preserve">  Pour un calcul personnalisé sur votre parc, contactez Maintex → maintex.io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</si>
</sst>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&quot; €&quot;"/>
    <numFmt numFmtId="166" formatCode="General"/>
    <numFmt numFmtId="167" formatCode="0.0\×"/>
    <numFmt numFmtId="168" formatCode="0.0&quot; mois&quot;"/>
  </numFmts>
  <fonts count="1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Arial"/>
      <family val="0"/>
      <charset val="1"/>
    </font>
    <font>
      <i val="true"/>
      <sz val="10"/>
      <color rgb="FF0D2B4E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10"/>
      <name val="Arial"/>
      <family val="0"/>
      <charset val="1"/>
    </font>
    <font>
      <b val="true"/>
      <sz val="11"/>
      <color rgb="FF0000CC"/>
      <name val="Arial"/>
      <family val="0"/>
      <charset val="1"/>
    </font>
    <font>
      <i val="true"/>
      <sz val="9"/>
      <color rgb="FF888888"/>
      <name val="Arial"/>
      <family val="0"/>
      <charset val="1"/>
    </font>
    <font>
      <i val="true"/>
      <sz val="10"/>
      <color rgb="FF888888"/>
      <name val="Arial"/>
      <family val="0"/>
      <charset val="1"/>
    </font>
    <font>
      <sz val="10"/>
      <color rgb="FF2C3E50"/>
      <name val="Arial"/>
      <family val="0"/>
      <charset val="1"/>
    </font>
    <font>
      <b val="true"/>
      <sz val="11"/>
      <color rgb="FFC0392B"/>
      <name val="Arial"/>
      <family val="0"/>
      <charset val="1"/>
    </font>
    <font>
      <b val="true"/>
      <sz val="14"/>
      <color rgb="FFFFFFFF"/>
      <name val="Arial"/>
      <family val="0"/>
      <charset val="1"/>
    </font>
    <font>
      <i val="true"/>
      <sz val="10"/>
      <color rgb="FF2C3E50"/>
      <name val="Arial"/>
      <family val="0"/>
      <charset val="1"/>
    </font>
    <font>
      <b val="true"/>
      <sz val="13"/>
      <color rgb="FFFFFFFF"/>
      <name val="Arial"/>
      <family val="0"/>
      <charset val="1"/>
    </font>
    <font>
      <i val="true"/>
      <sz val="10"/>
      <color rgb="FFFFFFFF"/>
      <name val="Arial"/>
      <family val="0"/>
      <charset val="1"/>
    </font>
  </fonts>
  <fills count="14">
    <fill>
      <patternFill patternType="none"/>
    </fill>
    <fill>
      <patternFill patternType="gray125"/>
    </fill>
    <fill>
      <patternFill patternType="solid">
        <fgColor rgb="FF0D2B4E"/>
        <bgColor rgb="FF2C3E50"/>
      </patternFill>
    </fill>
    <fill>
      <patternFill patternType="solid">
        <fgColor rgb="FF5B7F6E"/>
        <bgColor rgb="FF888888"/>
      </patternFill>
    </fill>
    <fill>
      <patternFill patternType="solid">
        <fgColor rgb="FFFEF9E7"/>
        <bgColor rgb="FFFFF4F4"/>
      </patternFill>
    </fill>
    <fill>
      <patternFill patternType="solid">
        <fgColor rgb="FFFFFFFF"/>
        <bgColor rgb="FFF8FAF9"/>
      </patternFill>
    </fill>
    <fill>
      <patternFill patternType="solid">
        <fgColor rgb="FFEEF4FF"/>
        <bgColor rgb="FFF8FAF9"/>
      </patternFill>
    </fill>
    <fill>
      <patternFill patternType="solid">
        <fgColor rgb="FFF8FAF9"/>
        <bgColor rgb="FFFFFFFF"/>
      </patternFill>
    </fill>
    <fill>
      <patternFill patternType="solid">
        <fgColor rgb="FF3D5C4F"/>
        <bgColor rgb="FF2C3E50"/>
      </patternFill>
    </fill>
    <fill>
      <patternFill patternType="solid">
        <fgColor rgb="FFFFF4F4"/>
        <bgColor rgb="FFFEF9E7"/>
      </patternFill>
    </fill>
    <fill>
      <patternFill patternType="solid">
        <fgColor rgb="FFC0392B"/>
        <bgColor rgb="FFD35400"/>
      </patternFill>
    </fill>
    <fill>
      <patternFill patternType="solid">
        <fgColor rgb="FFD35400"/>
        <bgColor rgb="FFC0392B"/>
      </patternFill>
    </fill>
    <fill>
      <patternFill patternType="solid">
        <fgColor rgb="FFD6E5DE"/>
        <bgColor rgb="FFEEF4FF"/>
      </patternFill>
    </fill>
    <fill>
      <patternFill patternType="solid">
        <fgColor rgb="FF1E8449"/>
        <bgColor rgb="FF00808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 diagonalUp="false" diagonalDown="false">
      <left style="thin">
        <color rgb="FF0000CC"/>
      </left>
      <right style="thin">
        <color rgb="FF0000CC"/>
      </right>
      <top style="thin">
        <color rgb="FF0000CC"/>
      </top>
      <bottom style="thin">
        <color rgb="FF0000CC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/>
      <top style="thin">
        <color rgb="FFFFFFFF"/>
      </top>
      <bottom style="thin">
        <color rgb="FFFFFFF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5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7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7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5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8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7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2" fillId="9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1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3" fillId="1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1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3" fillId="11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12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6" fillId="8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5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3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5" fillId="1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3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88888"/>
      <rgbColor rgb="FF9999FF"/>
      <rgbColor rgb="FF993366"/>
      <rgbColor rgb="FFFEF9E7"/>
      <rgbColor rgb="FFEEF4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8FAF9"/>
      <rgbColor rgb="FFD6E5DE"/>
      <rgbColor rgb="FFFFF4F4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D35400"/>
      <rgbColor rgb="FF5B7F6E"/>
      <rgbColor rgb="FF969696"/>
      <rgbColor rgb="FF0D2B4E"/>
      <rgbColor rgb="FF1E8449"/>
      <rgbColor rgb="FF003300"/>
      <rgbColor rgb="FF333300"/>
      <rgbColor rgb="FFC0392B"/>
      <rgbColor rgb="FF993366"/>
      <rgbColor rgb="FF3D5C4F"/>
      <rgbColor rgb="FF2C3E5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7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3"/>
    <col collapsed="false" customWidth="true" hidden="false" outlineLevel="0" max="2" min="2" style="1" width="36"/>
    <col collapsed="false" customWidth="true" hidden="false" outlineLevel="0" max="5" min="3" style="1" width="20"/>
    <col collapsed="false" customWidth="true" hidden="false" outlineLevel="0" max="6" min="6" style="1" width="3"/>
  </cols>
  <sheetData>
    <row r="1" customFormat="false" ht="13.5" hidden="false" customHeight="true" outlineLevel="0" collapsed="false">
      <c r="A1" s="2"/>
      <c r="B1" s="2"/>
      <c r="C1" s="2"/>
      <c r="D1" s="2"/>
      <c r="E1" s="2"/>
      <c r="F1" s="2"/>
    </row>
    <row r="2" customFormat="false" ht="48" hidden="false" customHeight="true" outlineLevel="0" collapsed="false">
      <c r="A2" s="3" t="s">
        <v>0</v>
      </c>
      <c r="B2" s="3"/>
      <c r="C2" s="3"/>
      <c r="D2" s="3"/>
      <c r="E2" s="3"/>
      <c r="F2" s="3"/>
    </row>
    <row r="3" customFormat="false" ht="6" hidden="false" customHeight="true" outlineLevel="0" collapsed="false">
      <c r="A3" s="4"/>
      <c r="B3" s="4"/>
      <c r="C3" s="4"/>
      <c r="D3" s="4"/>
      <c r="E3" s="4"/>
      <c r="F3" s="4"/>
    </row>
    <row r="4" customFormat="false" ht="19.5" hidden="false" customHeight="true" outlineLevel="0" collapsed="false">
      <c r="A4" s="5" t="s">
        <v>1</v>
      </c>
      <c r="B4" s="5"/>
      <c r="C4" s="5"/>
      <c r="D4" s="5"/>
      <c r="E4" s="5"/>
      <c r="F4" s="5"/>
    </row>
    <row r="5" customFormat="false" ht="7.5" hidden="false" customHeight="true" outlineLevel="0" collapsed="false"/>
    <row r="6" customFormat="false" ht="24" hidden="false" customHeight="true" outlineLevel="0" collapsed="false">
      <c r="B6" s="6" t="s">
        <v>2</v>
      </c>
      <c r="C6" s="6"/>
      <c r="D6" s="6"/>
      <c r="E6" s="6"/>
    </row>
    <row r="7" customFormat="false" ht="21.75" hidden="false" customHeight="true" outlineLevel="0" collapsed="false">
      <c r="B7" s="7" t="s">
        <v>3</v>
      </c>
      <c r="C7" s="8" t="s">
        <v>4</v>
      </c>
      <c r="E7" s="9" t="s">
        <v>5</v>
      </c>
    </row>
    <row r="8" customFormat="false" ht="21.75" hidden="false" customHeight="true" outlineLevel="0" collapsed="false">
      <c r="B8" s="10" t="s">
        <v>6</v>
      </c>
      <c r="C8" s="8" t="n">
        <v>3</v>
      </c>
      <c r="D8" s="11" t="s">
        <v>7</v>
      </c>
      <c r="E8" s="12" t="s">
        <v>8</v>
      </c>
    </row>
    <row r="9" customFormat="false" ht="21.75" hidden="false" customHeight="true" outlineLevel="0" collapsed="false">
      <c r="B9" s="7" t="s">
        <v>9</v>
      </c>
      <c r="C9" s="8" t="n">
        <v>16</v>
      </c>
      <c r="D9" s="13" t="s">
        <v>10</v>
      </c>
      <c r="E9" s="9" t="s">
        <v>11</v>
      </c>
    </row>
    <row r="10" customFormat="false" ht="21.75" hidden="false" customHeight="true" outlineLevel="0" collapsed="false">
      <c r="B10" s="10" t="s">
        <v>12</v>
      </c>
      <c r="C10" s="8" t="n">
        <v>21</v>
      </c>
      <c r="D10" s="11" t="s">
        <v>13</v>
      </c>
      <c r="E10" s="12" t="s">
        <v>14</v>
      </c>
    </row>
    <row r="11" customFormat="false" ht="7.5" hidden="false" customHeight="true" outlineLevel="0" collapsed="false"/>
    <row r="12" customFormat="false" ht="24" hidden="false" customHeight="true" outlineLevel="0" collapsed="false">
      <c r="B12" s="6" t="s">
        <v>15</v>
      </c>
      <c r="C12" s="6"/>
      <c r="D12" s="6"/>
      <c r="E12" s="6"/>
    </row>
    <row r="13" customFormat="false" ht="21.75" hidden="false" customHeight="true" outlineLevel="0" collapsed="false">
      <c r="B13" s="7" t="s">
        <v>16</v>
      </c>
      <c r="C13" s="8" t="n">
        <v>2500</v>
      </c>
      <c r="D13" s="13" t="s">
        <v>17</v>
      </c>
      <c r="E13" s="9" t="s">
        <v>18</v>
      </c>
    </row>
    <row r="14" customFormat="false" ht="21.75" hidden="false" customHeight="true" outlineLevel="0" collapsed="false">
      <c r="B14" s="10" t="s">
        <v>19</v>
      </c>
      <c r="C14" s="8" t="n">
        <v>75</v>
      </c>
      <c r="D14" s="11" t="s">
        <v>17</v>
      </c>
      <c r="E14" s="12" t="s">
        <v>20</v>
      </c>
    </row>
    <row r="15" customFormat="false" ht="21.75" hidden="false" customHeight="true" outlineLevel="0" collapsed="false">
      <c r="B15" s="7" t="s">
        <v>21</v>
      </c>
      <c r="C15" s="8" t="n">
        <v>320</v>
      </c>
      <c r="D15" s="13" t="s">
        <v>22</v>
      </c>
      <c r="E15" s="9" t="s">
        <v>23</v>
      </c>
    </row>
    <row r="16" customFormat="false" ht="21.75" hidden="false" customHeight="true" outlineLevel="0" collapsed="false">
      <c r="B16" s="10" t="s">
        <v>24</v>
      </c>
      <c r="C16" s="8" t="n">
        <v>0</v>
      </c>
      <c r="D16" s="11" t="s">
        <v>22</v>
      </c>
      <c r="E16" s="12" t="s">
        <v>25</v>
      </c>
    </row>
    <row r="17" customFormat="false" ht="21.75" hidden="false" customHeight="true" outlineLevel="0" collapsed="false">
      <c r="B17" s="7" t="s">
        <v>26</v>
      </c>
      <c r="C17" s="8" t="n">
        <v>0</v>
      </c>
      <c r="D17" s="13" t="s">
        <v>22</v>
      </c>
      <c r="E17" s="9" t="s">
        <v>27</v>
      </c>
    </row>
    <row r="18" customFormat="false" ht="7.5" hidden="false" customHeight="true" outlineLevel="0" collapsed="false"/>
    <row r="19" customFormat="false" ht="24" hidden="false" customHeight="true" outlineLevel="0" collapsed="false">
      <c r="B19" s="6" t="s">
        <v>28</v>
      </c>
      <c r="C19" s="6"/>
      <c r="D19" s="6"/>
      <c r="E19" s="6"/>
    </row>
    <row r="20" customFormat="false" ht="21.75" hidden="false" customHeight="true" outlineLevel="0" collapsed="false">
      <c r="B20" s="10" t="s">
        <v>29</v>
      </c>
      <c r="C20" s="8" t="n">
        <v>8</v>
      </c>
      <c r="D20" s="11" t="s">
        <v>30</v>
      </c>
      <c r="E20" s="12" t="s">
        <v>31</v>
      </c>
    </row>
    <row r="21" customFormat="false" ht="21.75" hidden="false" customHeight="true" outlineLevel="0" collapsed="false">
      <c r="B21" s="7" t="s">
        <v>32</v>
      </c>
      <c r="C21" s="8" t="n">
        <v>3.5</v>
      </c>
      <c r="D21" s="13" t="s">
        <v>33</v>
      </c>
      <c r="E21" s="9" t="s">
        <v>34</v>
      </c>
    </row>
    <row r="22" customFormat="false" ht="7.5" hidden="false" customHeight="true" outlineLevel="0" collapsed="false"/>
    <row r="23" customFormat="false" ht="24" hidden="false" customHeight="true" outlineLevel="0" collapsed="false">
      <c r="B23" s="6" t="s">
        <v>35</v>
      </c>
      <c r="C23" s="6"/>
      <c r="D23" s="6"/>
      <c r="E23" s="6"/>
    </row>
    <row r="24" customFormat="false" ht="21.75" hidden="false" customHeight="true" outlineLevel="0" collapsed="false">
      <c r="B24" s="10" t="s">
        <v>36</v>
      </c>
      <c r="C24" s="8" t="n">
        <v>45</v>
      </c>
      <c r="D24" s="11" t="s">
        <v>22</v>
      </c>
      <c r="E24" s="12" t="s">
        <v>37</v>
      </c>
    </row>
    <row r="25" customFormat="false" ht="21.75" hidden="false" customHeight="true" outlineLevel="0" collapsed="false">
      <c r="B25" s="7" t="s">
        <v>38</v>
      </c>
      <c r="C25" s="8" t="n">
        <v>0</v>
      </c>
      <c r="D25" s="13" t="s">
        <v>22</v>
      </c>
      <c r="E25" s="9" t="s">
        <v>39</v>
      </c>
    </row>
    <row r="26" customFormat="false" ht="21.75" hidden="false" customHeight="true" outlineLevel="0" collapsed="false">
      <c r="B26" s="10" t="s">
        <v>40</v>
      </c>
      <c r="C26" s="8" t="n">
        <v>0</v>
      </c>
      <c r="D26" s="11" t="s">
        <v>22</v>
      </c>
      <c r="E26" s="12" t="s">
        <v>41</v>
      </c>
    </row>
    <row r="27" customFormat="false" ht="12" hidden="false" customHeight="true" outlineLevel="0" collapsed="false"/>
    <row r="28" customFormat="false" ht="24" hidden="false" customHeight="true" outlineLevel="0" collapsed="false">
      <c r="B28" s="14" t="s">
        <v>42</v>
      </c>
      <c r="C28" s="14"/>
      <c r="D28" s="14"/>
      <c r="E28" s="14"/>
    </row>
    <row r="29" customFormat="false" ht="21.75" hidden="false" customHeight="true" outlineLevel="0" collapsed="false">
      <c r="B29" s="15" t="s">
        <v>43</v>
      </c>
      <c r="C29" s="16" t="n">
        <f aca="false">C13*C21</f>
        <v>8750</v>
      </c>
    </row>
    <row r="30" customFormat="false" ht="21.75" hidden="false" customHeight="true" outlineLevel="0" collapsed="false">
      <c r="B30" s="17" t="s">
        <v>44</v>
      </c>
      <c r="C30" s="16" t="n">
        <f aca="false">C14*C21+C15+C16+C17</f>
        <v>582.5</v>
      </c>
    </row>
    <row r="31" customFormat="false" ht="21.75" hidden="false" customHeight="true" outlineLevel="0" collapsed="false">
      <c r="B31" s="15" t="s">
        <v>45</v>
      </c>
      <c r="C31" s="16" t="n">
        <f aca="false">C24+C25+C26</f>
        <v>45</v>
      </c>
    </row>
    <row r="32" customFormat="false" ht="6" hidden="false" customHeight="true" outlineLevel="0" collapsed="false"/>
    <row r="33" customFormat="false" ht="30" hidden="false" customHeight="true" outlineLevel="0" collapsed="false">
      <c r="B33" s="18" t="s">
        <v>46</v>
      </c>
      <c r="C33" s="19" t="n">
        <f aca="false">C29+C30+C31</f>
        <v>9377.5</v>
      </c>
      <c r="D33" s="19"/>
      <c r="E33" s="19"/>
    </row>
    <row r="34" customFormat="false" ht="30" hidden="false" customHeight="true" outlineLevel="0" collapsed="false">
      <c r="B34" s="20" t="s">
        <v>47</v>
      </c>
      <c r="C34" s="21" t="n">
        <f aca="false">C33*C20</f>
        <v>75020</v>
      </c>
      <c r="D34" s="21"/>
      <c r="E34" s="21"/>
    </row>
    <row r="35" customFormat="false" ht="30" hidden="false" customHeight="true" outlineLevel="0" collapsed="false">
      <c r="B35" s="18" t="s">
        <v>48</v>
      </c>
      <c r="C35" s="19" t="n">
        <f aca="false">C34*12</f>
        <v>900240</v>
      </c>
      <c r="D35" s="19"/>
      <c r="E35" s="19"/>
    </row>
    <row r="36" customFormat="false" ht="9.75" hidden="false" customHeight="true" outlineLevel="0" collapsed="false"/>
    <row r="37" customFormat="false" ht="24" hidden="false" customHeight="true" outlineLevel="0" collapsed="false">
      <c r="B37" s="22" t="s">
        <v>49</v>
      </c>
      <c r="C37" s="22"/>
      <c r="D37" s="22"/>
      <c r="E37" s="22"/>
    </row>
    <row r="38" customFormat="false" ht="19.5" hidden="false" customHeight="true" outlineLevel="0" collapsed="false">
      <c r="B38" s="23" t="s">
        <v>50</v>
      </c>
    </row>
    <row r="39" customFormat="false" ht="25.5" hidden="false" customHeight="true" outlineLevel="0" collapsed="false">
      <c r="B39" s="24" t="s">
        <v>51</v>
      </c>
      <c r="C39" s="25" t="n">
        <f aca="false">C35*0.3</f>
        <v>270072</v>
      </c>
      <c r="D39" s="25"/>
      <c r="E39" s="25"/>
    </row>
    <row r="40" customFormat="false" ht="25.5" hidden="false" customHeight="true" outlineLevel="0" collapsed="false">
      <c r="B40" s="26" t="s">
        <v>52</v>
      </c>
      <c r="C40" s="27" t="n">
        <f aca="false">C35*0.4</f>
        <v>360096</v>
      </c>
      <c r="D40" s="27"/>
      <c r="E40" s="27"/>
    </row>
    <row r="41" customFormat="false" ht="25.5" hidden="false" customHeight="true" outlineLevel="0" collapsed="false">
      <c r="B41" s="28" t="s">
        <v>53</v>
      </c>
      <c r="C41" s="29" t="n">
        <f aca="false">C35*0.5</f>
        <v>450120</v>
      </c>
      <c r="D41" s="29"/>
      <c r="E41" s="29"/>
    </row>
    <row r="42" customFormat="false" ht="9.75" hidden="false" customHeight="true" outlineLevel="0" collapsed="false"/>
    <row r="43" customFormat="false" ht="24" hidden="false" customHeight="true" outlineLevel="0" collapsed="false">
      <c r="B43" s="6" t="s">
        <v>54</v>
      </c>
      <c r="C43" s="6"/>
      <c r="D43" s="6"/>
      <c r="E43" s="6"/>
    </row>
    <row r="44" customFormat="false" ht="21.75" hidden="false" customHeight="true" outlineLevel="0" collapsed="false">
      <c r="B44" s="10" t="s">
        <v>55</v>
      </c>
      <c r="C44" s="8" t="n">
        <v>36000</v>
      </c>
      <c r="D44" s="11" t="s">
        <v>56</v>
      </c>
      <c r="E44" s="12" t="s">
        <v>57</v>
      </c>
    </row>
    <row r="45" customFormat="false" ht="6" hidden="false" customHeight="true" outlineLevel="0" collapsed="false"/>
    <row r="46" customFormat="false" ht="30" hidden="false" customHeight="true" outlineLevel="0" collapsed="false">
      <c r="B46" s="24" t="s">
        <v>58</v>
      </c>
      <c r="C46" s="30" t="n">
        <f aca="false">IFERROR(C40/C44,"")</f>
        <v>10.0026666666667</v>
      </c>
      <c r="D46" s="30"/>
      <c r="E46" s="30"/>
    </row>
    <row r="47" customFormat="false" ht="30" hidden="false" customHeight="true" outlineLevel="0" collapsed="false">
      <c r="B47" s="31" t="s">
        <v>59</v>
      </c>
      <c r="C47" s="32" t="n">
        <f aca="false">IFERROR(ROUND(C44/(C40/12),1),"")</f>
        <v>1.2</v>
      </c>
      <c r="D47" s="32"/>
      <c r="E47" s="32"/>
    </row>
    <row r="48" customFormat="false" ht="12" hidden="false" customHeight="true" outlineLevel="0" collapsed="false"/>
    <row r="49" customFormat="false" ht="21.75" hidden="false" customHeight="true" outlineLevel="0" collapsed="false">
      <c r="B49" s="33" t="s">
        <v>60</v>
      </c>
    </row>
    <row r="50" customFormat="false" ht="21.75" hidden="false" customHeight="true" outlineLevel="0" collapsed="false"/>
    <row r="51" customFormat="false" ht="21.75" hidden="false" customHeight="true" outlineLevel="0" collapsed="false"/>
    <row r="52" customFormat="false" ht="21.75" hidden="false" customHeight="true" outlineLevel="0" collapsed="false"/>
    <row r="53" customFormat="false" ht="21.75" hidden="false" customHeight="true" outlineLevel="0" collapsed="false"/>
    <row r="54" customFormat="false" ht="21.75" hidden="false" customHeight="true" outlineLevel="0" collapsed="false"/>
    <row r="55" customFormat="false" ht="21.75" hidden="false" customHeight="true" outlineLevel="0" collapsed="false"/>
    <row r="56" customFormat="false" ht="21.75" hidden="false" customHeight="true" outlineLevel="0" collapsed="false"/>
    <row r="57" customFormat="false" ht="21.75" hidden="false" customHeight="true" outlineLevel="0" collapsed="false"/>
    <row r="58" customFormat="false" ht="21.75" hidden="false" customHeight="true" outlineLevel="0" collapsed="false"/>
    <row r="59" customFormat="false" ht="21.75" hidden="false" customHeight="true" outlineLevel="0" collapsed="false"/>
    <row r="60" customFormat="false" ht="21.75" hidden="false" customHeight="true" outlineLevel="0" collapsed="false"/>
    <row r="61" customFormat="false" ht="21.75" hidden="false" customHeight="true" outlineLevel="0" collapsed="false"/>
    <row r="62" customFormat="false" ht="21.75" hidden="false" customHeight="true" outlineLevel="0" collapsed="false"/>
    <row r="63" customFormat="false" ht="21.75" hidden="false" customHeight="true" outlineLevel="0" collapsed="false"/>
    <row r="64" customFormat="false" ht="21.75" hidden="false" customHeight="true" outlineLevel="0" collapsed="false"/>
    <row r="65" customFormat="false" ht="21.75" hidden="false" customHeight="true" outlineLevel="0" collapsed="false"/>
    <row r="66" customFormat="false" ht="21.75" hidden="false" customHeight="true" outlineLevel="0" collapsed="false"/>
    <row r="67" customFormat="false" ht="21.75" hidden="false" customHeight="true" outlineLevel="0" collapsed="false"/>
    <row r="68" customFormat="false" ht="21.75" hidden="false" customHeight="true" outlineLevel="0" collapsed="false"/>
    <row r="69" customFormat="false" ht="21.75" hidden="false" customHeight="true" outlineLevel="0" collapsed="false"/>
    <row r="70" customFormat="false" ht="21.75" hidden="false" customHeight="true" outlineLevel="0" collapsed="false"/>
    <row r="71" customFormat="false" ht="21.75" hidden="false" customHeight="true" outlineLevel="0" collapsed="false"/>
    <row r="72" customFormat="false" ht="21.75" hidden="false" customHeight="true" outlineLevel="0" collapsed="false"/>
    <row r="73" customFormat="false" ht="21.75" hidden="false" customHeight="true" outlineLevel="0" collapsed="false"/>
    <row r="74" customFormat="false" ht="21.75" hidden="false" customHeight="true" outlineLevel="0" collapsed="false"/>
    <row r="75" customFormat="false" ht="21.75" hidden="false" customHeight="true" outlineLevel="0" collapsed="false"/>
    <row r="76" customFormat="false" ht="21.75" hidden="false" customHeight="true" outlineLevel="0" collapsed="false"/>
    <row r="77" customFormat="false" ht="21.75" hidden="false" customHeight="true" outlineLevel="0" collapsed="false"/>
    <row r="78" customFormat="false" ht="21.75" hidden="false" customHeight="true" outlineLevel="0" collapsed="false"/>
    <row r="79" customFormat="false" ht="21.75" hidden="false" customHeight="true" outlineLevel="0" collapsed="false"/>
  </sheetData>
  <mergeCells count="19">
    <mergeCell ref="A1:F1"/>
    <mergeCell ref="A2:F2"/>
    <mergeCell ref="A3:F3"/>
    <mergeCell ref="A4:F4"/>
    <mergeCell ref="B6:E6"/>
    <mergeCell ref="B12:E12"/>
    <mergeCell ref="B19:E19"/>
    <mergeCell ref="B23:E23"/>
    <mergeCell ref="B28:E28"/>
    <mergeCell ref="C33:E33"/>
    <mergeCell ref="C34:E34"/>
    <mergeCell ref="C35:E35"/>
    <mergeCell ref="B37:E37"/>
    <mergeCell ref="C39:E39"/>
    <mergeCell ref="C40:E40"/>
    <mergeCell ref="C41:E41"/>
    <mergeCell ref="B43:E43"/>
    <mergeCell ref="C46:E46"/>
    <mergeCell ref="C47:E47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2026-05-17T22:35:35Z</dcterms:created>
  <dc:creator>openpyxl</dc:creator>
  <dc:description/>
  <dc:language>en-US</dc:language>
  <cp:lastModifiedBy/>
  <dcterms:modified xsi:type="dcterms:W3CDTF">2026-05-17T22:35:35Z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